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Il Capitano\Desktop\CORSO EXCEL UDEMY\2_AVANZATO\Esercizi\"/>
    </mc:Choice>
  </mc:AlternateContent>
  <xr:revisionPtr revIDLastSave="0" documentId="8_{9929498E-F067-41DB-B255-365EDE256C2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lienti" sheetId="4" r:id="rId1"/>
    <sheet name="Listino" sheetId="2" r:id="rId2"/>
    <sheet name="Preventiv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" l="1"/>
  <c r="D18" i="3"/>
  <c r="C18" i="3"/>
  <c r="F13" i="3"/>
  <c r="F12" i="3"/>
  <c r="F11" i="3"/>
  <c r="F10" i="3"/>
  <c r="F9" i="3"/>
  <c r="F8" i="3"/>
  <c r="F7" i="3"/>
  <c r="F22" i="3"/>
  <c r="H22" i="3" s="1"/>
  <c r="F23" i="3"/>
  <c r="H23" i="3" s="1"/>
  <c r="F24" i="3"/>
  <c r="H24" i="3" s="1"/>
  <c r="F25" i="3"/>
  <c r="H25" i="3" s="1"/>
  <c r="F26" i="3"/>
  <c r="H26" i="3" s="1"/>
  <c r="F27" i="3"/>
  <c r="F28" i="3"/>
  <c r="H28" i="3" s="1"/>
  <c r="F29" i="3"/>
  <c r="H29" i="3" s="1"/>
  <c r="F30" i="3"/>
  <c r="H30" i="3" s="1"/>
  <c r="F21" i="3"/>
  <c r="H21" i="3" s="1"/>
  <c r="D22" i="3"/>
  <c r="D23" i="3"/>
  <c r="D24" i="3"/>
  <c r="D25" i="3"/>
  <c r="D26" i="3"/>
  <c r="D27" i="3"/>
  <c r="D28" i="3"/>
  <c r="D29" i="3"/>
  <c r="D30" i="3"/>
  <c r="D21" i="3"/>
  <c r="H27" i="3"/>
  <c r="G3" i="3"/>
  <c r="H31" i="3" l="1"/>
</calcChain>
</file>

<file path=xl/sharedStrings.xml><?xml version="1.0" encoding="utf-8"?>
<sst xmlns="http://schemas.openxmlformats.org/spreadsheetml/2006/main" count="239" uniqueCount="197">
  <si>
    <t>Azienda X</t>
  </si>
  <si>
    <t>Per corso Excel</t>
  </si>
  <si>
    <t>Milano MI</t>
  </si>
  <si>
    <t>Milano lì</t>
  </si>
  <si>
    <t>Alla cortese attenzione di:</t>
  </si>
  <si>
    <t>Codice</t>
  </si>
  <si>
    <t>Descrizione</t>
  </si>
  <si>
    <t>Prezzo</t>
  </si>
  <si>
    <t>Quantità</t>
  </si>
  <si>
    <t>Totale</t>
  </si>
  <si>
    <t>Spettabile</t>
  </si>
  <si>
    <t>Nome</t>
  </si>
  <si>
    <t>Indirizzo</t>
  </si>
  <si>
    <t>Città</t>
  </si>
  <si>
    <t>Provincia</t>
  </si>
  <si>
    <t>Partita Iva</t>
  </si>
  <si>
    <t>Titolo</t>
  </si>
  <si>
    <t>Referente</t>
  </si>
  <si>
    <t>Telefono</t>
  </si>
  <si>
    <t>e-mail</t>
  </si>
  <si>
    <t>Pagamento</t>
  </si>
  <si>
    <t>cli01</t>
  </si>
  <si>
    <t>Rossi costruzioni</t>
  </si>
  <si>
    <t>via Roma, 15</t>
  </si>
  <si>
    <t>Magnacavallo</t>
  </si>
  <si>
    <t>MN</t>
  </si>
  <si>
    <t>0236458974</t>
  </si>
  <si>
    <t>del Dr.</t>
  </si>
  <si>
    <t>Luca Bini</t>
  </si>
  <si>
    <t>0376556689</t>
  </si>
  <si>
    <t>info@rossi.it</t>
  </si>
  <si>
    <t>Ricevuta Bancaria 30 gg.</t>
  </si>
  <si>
    <t>cli02</t>
  </si>
  <si>
    <t>Verdi impianti</t>
  </si>
  <si>
    <t>via Verdi, 3</t>
  </si>
  <si>
    <t>Rovereto</t>
  </si>
  <si>
    <t>TN</t>
  </si>
  <si>
    <t>0236985474</t>
  </si>
  <si>
    <t>del Sig.</t>
  </si>
  <si>
    <t>Marco Cartone</t>
  </si>
  <si>
    <t>0361778899</t>
  </si>
  <si>
    <t>info@verdi.com</t>
  </si>
  <si>
    <t>cli03</t>
  </si>
  <si>
    <t>Bianchi materiali edili</t>
  </si>
  <si>
    <t>via Rossini, 15</t>
  </si>
  <si>
    <t>San Pietro Incariano</t>
  </si>
  <si>
    <t>VR</t>
  </si>
  <si>
    <t>0274125879</t>
  </si>
  <si>
    <t>della Sig.ra</t>
  </si>
  <si>
    <t>Amelia Venturi</t>
  </si>
  <si>
    <t>045122336</t>
  </si>
  <si>
    <t>bianchi@libero.it</t>
  </si>
  <si>
    <t>Solite</t>
  </si>
  <si>
    <t>cli04</t>
  </si>
  <si>
    <t>Scarpissima</t>
  </si>
  <si>
    <t>via Leoncavallo, 34/b</t>
  </si>
  <si>
    <t>Padova</t>
  </si>
  <si>
    <t>PD</t>
  </si>
  <si>
    <t>0236988745</t>
  </si>
  <si>
    <t>dell'Avv.</t>
  </si>
  <si>
    <t>Andrea Ruspetti</t>
  </si>
  <si>
    <t>049748596</t>
  </si>
  <si>
    <t>info@scarpissima.it</t>
  </si>
  <si>
    <t>cli05</t>
  </si>
  <si>
    <t>Lo zoccolo</t>
  </si>
  <si>
    <t>viale della vittoria, 58</t>
  </si>
  <si>
    <t>Rodigo</t>
  </si>
  <si>
    <t>0245698456</t>
  </si>
  <si>
    <t>Pietro Gasparini</t>
  </si>
  <si>
    <t>0376993311</t>
  </si>
  <si>
    <t>scarpe@lozoccolo.it</t>
  </si>
  <si>
    <t>cli06</t>
  </si>
  <si>
    <t>Camminando</t>
  </si>
  <si>
    <t>piazza Collecchio, 1</t>
  </si>
  <si>
    <t>Bussolengo</t>
  </si>
  <si>
    <t>0245845584</t>
  </si>
  <si>
    <t>Luca Binoli</t>
  </si>
  <si>
    <t>045124578</t>
  </si>
  <si>
    <t>camminando@camminando.it</t>
  </si>
  <si>
    <t>cli07</t>
  </si>
  <si>
    <t>Piedoni</t>
  </si>
  <si>
    <t>viale Roma, 89</t>
  </si>
  <si>
    <t>Arco</t>
  </si>
  <si>
    <t>0236458785</t>
  </si>
  <si>
    <t>Matteo Cordioli</t>
  </si>
  <si>
    <t>0361758612</t>
  </si>
  <si>
    <t>info-piedoni@alice.it</t>
  </si>
  <si>
    <t>cli08</t>
  </si>
  <si>
    <t>Oltre</t>
  </si>
  <si>
    <t>piazza Concordia, 99</t>
  </si>
  <si>
    <t>0235486698</t>
  </si>
  <si>
    <t>Marina Rossi</t>
  </si>
  <si>
    <t>049142536</t>
  </si>
  <si>
    <t>info@oltre.it</t>
  </si>
  <si>
    <t>cli09</t>
  </si>
  <si>
    <t>Bella</t>
  </si>
  <si>
    <t>via XX settembre, 12</t>
  </si>
  <si>
    <t>Vicenza</t>
  </si>
  <si>
    <t>VI</t>
  </si>
  <si>
    <t>0254455456</t>
  </si>
  <si>
    <t>Elisa Gatti</t>
  </si>
  <si>
    <t>044653222</t>
  </si>
  <si>
    <t>amministrazione@bella.it</t>
  </si>
  <si>
    <t>cli10</t>
  </si>
  <si>
    <t>Il paese degli elfi</t>
  </si>
  <si>
    <t>viale rimembranze, 58</t>
  </si>
  <si>
    <t>Caorle</t>
  </si>
  <si>
    <t>VE</t>
  </si>
  <si>
    <t>0245844888</t>
  </si>
  <si>
    <t>Paola Peppa</t>
  </si>
  <si>
    <t>081454554</t>
  </si>
  <si>
    <t>info@elfinet.com</t>
  </si>
  <si>
    <t>cli11</t>
  </si>
  <si>
    <t>Lui</t>
  </si>
  <si>
    <t>corso Garibaldi, 78</t>
  </si>
  <si>
    <t>0236545866</t>
  </si>
  <si>
    <t>Guerrino Gusti</t>
  </si>
  <si>
    <t>049885522</t>
  </si>
  <si>
    <t>luiabbigliamento@libero.it</t>
  </si>
  <si>
    <t>cli12</t>
  </si>
  <si>
    <t>Sposi domani</t>
  </si>
  <si>
    <t>corso Santo Stefano 358/a</t>
  </si>
  <si>
    <t>Iesolo</t>
  </si>
  <si>
    <t>0245878456</t>
  </si>
  <si>
    <t>Amedeo Venturi</t>
  </si>
  <si>
    <t>081741852</t>
  </si>
  <si>
    <t>sposi.domani@virgilio.co</t>
  </si>
  <si>
    <t>cli13</t>
  </si>
  <si>
    <t>Gommini</t>
  </si>
  <si>
    <t>via Vicenza 897</t>
  </si>
  <si>
    <t>0245455454</t>
  </si>
  <si>
    <t>Simone Pietrucci</t>
  </si>
  <si>
    <t>049987654</t>
  </si>
  <si>
    <t>info@gommini.com</t>
  </si>
  <si>
    <t>cli14</t>
  </si>
  <si>
    <t>Aldrovandi riparazioni</t>
  </si>
  <si>
    <t>via Roma 88</t>
  </si>
  <si>
    <t>Verona</t>
  </si>
  <si>
    <t>0289787895</t>
  </si>
  <si>
    <t>Ugo Vela</t>
  </si>
  <si>
    <t>045123654</t>
  </si>
  <si>
    <t>aldro.riparazioni@gmail.com</t>
  </si>
  <si>
    <t>cli15</t>
  </si>
  <si>
    <t>Autoricambi Banzai</t>
  </si>
  <si>
    <t>via dei glicini, 123</t>
  </si>
  <si>
    <t>San Bonifacio</t>
  </si>
  <si>
    <t>0264896585</t>
  </si>
  <si>
    <t>Paolo Zani</t>
  </si>
  <si>
    <t>045741963</t>
  </si>
  <si>
    <t>autoric.banzai@gmail.com</t>
  </si>
  <si>
    <t>cli16</t>
  </si>
  <si>
    <t>Ruspini gomme</t>
  </si>
  <si>
    <t>viale Manzoni, 2</t>
  </si>
  <si>
    <t>Soave</t>
  </si>
  <si>
    <t>0236548555</t>
  </si>
  <si>
    <t>dell'Ing.</t>
  </si>
  <si>
    <t>Mariangela Milli</t>
  </si>
  <si>
    <t>045987963</t>
  </si>
  <si>
    <t>ruspini.gomme@alice.it</t>
  </si>
  <si>
    <t>Descrizione prodotto</t>
  </si>
  <si>
    <t>prod01</t>
  </si>
  <si>
    <t>Ciclette fitness argento</t>
  </si>
  <si>
    <t>prod02</t>
  </si>
  <si>
    <t>prod03</t>
  </si>
  <si>
    <t>Panca addominali</t>
  </si>
  <si>
    <t>prod04</t>
  </si>
  <si>
    <t>Ciclette forma</t>
  </si>
  <si>
    <t>prod05</t>
  </si>
  <si>
    <t>Vogatore rima nero</t>
  </si>
  <si>
    <t>prod06</t>
  </si>
  <si>
    <t>MTB 26 Roker blu</t>
  </si>
  <si>
    <t>prod07</t>
  </si>
  <si>
    <t>MTB 26 Roker nera</t>
  </si>
  <si>
    <t>prod08</t>
  </si>
  <si>
    <t>MTB 22 junior rossa</t>
  </si>
  <si>
    <t>prod09</t>
  </si>
  <si>
    <t>MTB 22 junior rosa</t>
  </si>
  <si>
    <t>prod10</t>
  </si>
  <si>
    <t>City Bike 28 argento</t>
  </si>
  <si>
    <t>prod11</t>
  </si>
  <si>
    <t>City Bike 28 ley argento</t>
  </si>
  <si>
    <t>prod12</t>
  </si>
  <si>
    <t>Sci 186 skymaster</t>
  </si>
  <si>
    <t>prod13</t>
  </si>
  <si>
    <t xml:space="preserve">Sci 175 skymaster </t>
  </si>
  <si>
    <t>prod14</t>
  </si>
  <si>
    <t>Sci 155 Skymaster baby</t>
  </si>
  <si>
    <t>prod15</t>
  </si>
  <si>
    <t>Racchetta junior top</t>
  </si>
  <si>
    <t>prod16</t>
  </si>
  <si>
    <t>Racchetta m70 silver</t>
  </si>
  <si>
    <t>prod17</t>
  </si>
  <si>
    <t>Pallone da calcio europa</t>
  </si>
  <si>
    <t>Condizioni di pagamento:</t>
  </si>
  <si>
    <t>Bilanciere</t>
  </si>
  <si>
    <t>Offerta</t>
  </si>
  <si>
    <t>Via della Formazione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</si>
</sst>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 ;_-[$€-2]\ * \-#,##0.00\ ;_-[$€-2]\ * &quot;-&quot;??_ ;_-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quotePrefix="1"/>
    <xf numFmtId="0" fontId="3" fillId="0" borderId="0" xfId="1" applyAlignment="1" applyProtection="1"/>
    <xf numFmtId="0" fontId="4" fillId="0" borderId="0" xfId="0" applyFont="1"/>
    <xf numFmtId="164" fontId="0" fillId="0" borderId="0" xfId="0" applyNumberFormat="1"/>
    <xf numFmtId="0" fontId="0" fillId="2" borderId="0" xfId="0" applyFill="1"/>
    <xf numFmtId="0" fontId="0" fillId="4" borderId="0" xfId="0" applyFill="1"/>
    <xf numFmtId="0" fontId="1" fillId="4" borderId="7" xfId="0" applyFont="1" applyFill="1" applyBorder="1"/>
    <xf numFmtId="44" fontId="0" fillId="4" borderId="2" xfId="2" applyFont="1" applyFill="1" applyBorder="1"/>
    <xf numFmtId="0" fontId="0" fillId="4" borderId="4" xfId="0" applyFill="1" applyBorder="1"/>
    <xf numFmtId="44" fontId="0" fillId="4" borderId="5" xfId="2" applyFont="1" applyFill="1" applyBorder="1"/>
    <xf numFmtId="0" fontId="1" fillId="4" borderId="3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2" xfId="0" applyFill="1" applyBorder="1"/>
    <xf numFmtId="0" fontId="1" fillId="4" borderId="0" xfId="0" applyFont="1" applyFill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5" fillId="4" borderId="10" xfId="0" applyFont="1" applyFill="1" applyBorder="1"/>
    <xf numFmtId="0" fontId="5" fillId="4" borderId="0" xfId="0" applyFont="1" applyFill="1"/>
    <xf numFmtId="0" fontId="0" fillId="4" borderId="9" xfId="0" applyFill="1" applyBorder="1"/>
    <xf numFmtId="0" fontId="0" fillId="4" borderId="0" xfId="0" applyFill="1" applyAlignment="1">
      <alignment horizontal="right"/>
    </xf>
    <xf numFmtId="14" fontId="0" fillId="3" borderId="0" xfId="0" applyNumberFormat="1" applyFill="1" applyAlignment="1">
      <alignment horizontal="center"/>
    </xf>
    <xf numFmtId="0" fontId="0" fillId="5" borderId="0" xfId="0" applyFill="1"/>
    <xf numFmtId="0" fontId="0" fillId="3" borderId="0" xfId="0" applyFill="1"/>
    <xf numFmtId="0" fontId="0" fillId="0" borderId="10" xfId="0" applyBorder="1"/>
    <xf numFmtId="0" fontId="1" fillId="4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ministrazione@bella.it" TargetMode="External"/><Relationship Id="rId13" Type="http://schemas.openxmlformats.org/officeDocument/2006/relationships/hyperlink" Target="mailto:info@gommini.com" TargetMode="External"/><Relationship Id="rId3" Type="http://schemas.openxmlformats.org/officeDocument/2006/relationships/hyperlink" Target="mailto:bianchi@libero.it" TargetMode="External"/><Relationship Id="rId7" Type="http://schemas.openxmlformats.org/officeDocument/2006/relationships/hyperlink" Target="mailto:info@oltre.it" TargetMode="External"/><Relationship Id="rId12" Type="http://schemas.openxmlformats.org/officeDocument/2006/relationships/hyperlink" Target="mailto:sposi.domani@virgilio.co" TargetMode="External"/><Relationship Id="rId2" Type="http://schemas.openxmlformats.org/officeDocument/2006/relationships/hyperlink" Target="mailto:info@verdi.com" TargetMode="External"/><Relationship Id="rId16" Type="http://schemas.openxmlformats.org/officeDocument/2006/relationships/hyperlink" Target="mailto:ruspini.gomme@alice.it" TargetMode="External"/><Relationship Id="rId1" Type="http://schemas.openxmlformats.org/officeDocument/2006/relationships/hyperlink" Target="mailto:info@rossi.it" TargetMode="External"/><Relationship Id="rId6" Type="http://schemas.openxmlformats.org/officeDocument/2006/relationships/hyperlink" Target="mailto:info-piedoni@alice.it" TargetMode="External"/><Relationship Id="rId11" Type="http://schemas.openxmlformats.org/officeDocument/2006/relationships/hyperlink" Target="mailto:luiabbigliamento@libero.it" TargetMode="External"/><Relationship Id="rId5" Type="http://schemas.openxmlformats.org/officeDocument/2006/relationships/hyperlink" Target="mailto:scarpe@lozoccolo.it" TargetMode="External"/><Relationship Id="rId15" Type="http://schemas.openxmlformats.org/officeDocument/2006/relationships/hyperlink" Target="mailto:autoric.banzai@gmail.com" TargetMode="External"/><Relationship Id="rId10" Type="http://schemas.openxmlformats.org/officeDocument/2006/relationships/hyperlink" Target="mailto:info@elfinet.com" TargetMode="External"/><Relationship Id="rId4" Type="http://schemas.openxmlformats.org/officeDocument/2006/relationships/hyperlink" Target="mailto:info@scarpissima.it" TargetMode="External"/><Relationship Id="rId9" Type="http://schemas.openxmlformats.org/officeDocument/2006/relationships/hyperlink" Target="mailto:camminando@camminando.it" TargetMode="External"/><Relationship Id="rId14" Type="http://schemas.openxmlformats.org/officeDocument/2006/relationships/hyperlink" Target="mailto:aldro.riparazion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D30" sqref="D30"/>
    </sheetView>
  </sheetViews>
  <sheetFormatPr defaultRowHeight="15" x14ac:dyDescent="0.25"/>
  <cols>
    <col min="2" max="2" width="20.85546875" bestFit="1" customWidth="1"/>
    <col min="3" max="3" width="24.140625" bestFit="1" customWidth="1"/>
    <col min="4" max="4" width="18.85546875" bestFit="1" customWidth="1"/>
    <col min="6" max="6" width="12.28515625" bestFit="1" customWidth="1"/>
    <col min="7" max="7" width="11" bestFit="1" customWidth="1"/>
    <col min="8" max="8" width="28.5703125" bestFit="1" customWidth="1"/>
    <col min="9" max="9" width="11.42578125" bestFit="1" customWidth="1"/>
    <col min="10" max="10" width="16" bestFit="1" customWidth="1"/>
    <col min="11" max="11" width="22.28515625" bestFit="1" customWidth="1"/>
  </cols>
  <sheetData>
    <row r="1" spans="1:11" x14ac:dyDescent="0.25">
      <c r="A1" s="1" t="s">
        <v>5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18</v>
      </c>
      <c r="H1" s="1" t="s">
        <v>19</v>
      </c>
      <c r="I1" s="1" t="s">
        <v>16</v>
      </c>
      <c r="J1" s="1" t="s">
        <v>17</v>
      </c>
      <c r="K1" s="1" t="s">
        <v>20</v>
      </c>
    </row>
    <row r="2" spans="1:11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s="2" t="s">
        <v>26</v>
      </c>
      <c r="G2" s="2" t="s">
        <v>29</v>
      </c>
      <c r="H2" s="3" t="s">
        <v>30</v>
      </c>
      <c r="I2" t="s">
        <v>27</v>
      </c>
      <c r="J2" t="s">
        <v>28</v>
      </c>
      <c r="K2" t="s">
        <v>31</v>
      </c>
    </row>
    <row r="3" spans="1:11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s="2" t="s">
        <v>37</v>
      </c>
      <c r="G3" s="2" t="s">
        <v>40</v>
      </c>
      <c r="H3" s="3" t="s">
        <v>41</v>
      </c>
      <c r="I3" t="s">
        <v>38</v>
      </c>
      <c r="J3" t="s">
        <v>39</v>
      </c>
      <c r="K3" t="s">
        <v>31</v>
      </c>
    </row>
    <row r="4" spans="1:11" x14ac:dyDescent="0.25">
      <c r="A4" t="s">
        <v>42</v>
      </c>
      <c r="B4" t="s">
        <v>43</v>
      </c>
      <c r="C4" s="4" t="s">
        <v>44</v>
      </c>
      <c r="D4" t="s">
        <v>45</v>
      </c>
      <c r="E4" t="s">
        <v>46</v>
      </c>
      <c r="F4" s="2" t="s">
        <v>47</v>
      </c>
      <c r="G4" s="2" t="s">
        <v>50</v>
      </c>
      <c r="H4" s="3" t="s">
        <v>51</v>
      </c>
      <c r="I4" s="4" t="s">
        <v>48</v>
      </c>
      <c r="J4" s="4" t="s">
        <v>49</v>
      </c>
      <c r="K4" t="s">
        <v>52</v>
      </c>
    </row>
    <row r="5" spans="1:11" x14ac:dyDescent="0.25">
      <c r="A5" t="s">
        <v>53</v>
      </c>
      <c r="B5" t="s">
        <v>54</v>
      </c>
      <c r="C5" t="s">
        <v>55</v>
      </c>
      <c r="D5" t="s">
        <v>56</v>
      </c>
      <c r="E5" t="s">
        <v>57</v>
      </c>
      <c r="F5" s="2" t="s">
        <v>58</v>
      </c>
      <c r="G5" s="2" t="s">
        <v>61</v>
      </c>
      <c r="H5" s="3" t="s">
        <v>62</v>
      </c>
      <c r="I5" t="s">
        <v>59</v>
      </c>
      <c r="J5" t="s">
        <v>60</v>
      </c>
      <c r="K5" t="s">
        <v>31</v>
      </c>
    </row>
    <row r="6" spans="1:11" x14ac:dyDescent="0.25">
      <c r="A6" t="s">
        <v>63</v>
      </c>
      <c r="B6" t="s">
        <v>64</v>
      </c>
      <c r="C6" t="s">
        <v>65</v>
      </c>
      <c r="D6" t="s">
        <v>66</v>
      </c>
      <c r="E6" t="s">
        <v>25</v>
      </c>
      <c r="F6" s="2" t="s">
        <v>67</v>
      </c>
      <c r="G6" s="2" t="s">
        <v>69</v>
      </c>
      <c r="H6" s="3" t="s">
        <v>70</v>
      </c>
      <c r="I6" t="s">
        <v>27</v>
      </c>
      <c r="J6" t="s">
        <v>68</v>
      </c>
      <c r="K6" t="s">
        <v>31</v>
      </c>
    </row>
    <row r="7" spans="1:11" x14ac:dyDescent="0.25">
      <c r="A7" t="s">
        <v>71</v>
      </c>
      <c r="B7" t="s">
        <v>72</v>
      </c>
      <c r="C7" t="s">
        <v>73</v>
      </c>
      <c r="D7" t="s">
        <v>74</v>
      </c>
      <c r="E7" t="s">
        <v>46</v>
      </c>
      <c r="F7" s="2" t="s">
        <v>75</v>
      </c>
      <c r="G7" s="2" t="s">
        <v>77</v>
      </c>
      <c r="H7" s="3" t="s">
        <v>78</v>
      </c>
      <c r="I7" t="s">
        <v>38</v>
      </c>
      <c r="J7" t="s">
        <v>76</v>
      </c>
      <c r="K7" t="s">
        <v>31</v>
      </c>
    </row>
    <row r="8" spans="1:11" x14ac:dyDescent="0.25">
      <c r="A8" t="s">
        <v>79</v>
      </c>
      <c r="B8" t="s">
        <v>80</v>
      </c>
      <c r="C8" t="s">
        <v>81</v>
      </c>
      <c r="D8" t="s">
        <v>82</v>
      </c>
      <c r="E8" t="s">
        <v>36</v>
      </c>
      <c r="F8" s="2" t="s">
        <v>83</v>
      </c>
      <c r="G8" s="2" t="s">
        <v>85</v>
      </c>
      <c r="H8" s="3" t="s">
        <v>86</v>
      </c>
      <c r="I8" t="s">
        <v>38</v>
      </c>
      <c r="J8" t="s">
        <v>84</v>
      </c>
      <c r="K8" t="s">
        <v>31</v>
      </c>
    </row>
    <row r="9" spans="1:11" x14ac:dyDescent="0.25">
      <c r="A9" t="s">
        <v>87</v>
      </c>
      <c r="B9" t="s">
        <v>88</v>
      </c>
      <c r="C9" t="s">
        <v>89</v>
      </c>
      <c r="D9" t="s">
        <v>56</v>
      </c>
      <c r="E9" t="s">
        <v>57</v>
      </c>
      <c r="F9" s="2" t="s">
        <v>90</v>
      </c>
      <c r="G9" s="2" t="s">
        <v>92</v>
      </c>
      <c r="H9" s="3" t="s">
        <v>93</v>
      </c>
      <c r="I9" t="s">
        <v>59</v>
      </c>
      <c r="J9" t="s">
        <v>91</v>
      </c>
      <c r="K9" t="s">
        <v>31</v>
      </c>
    </row>
    <row r="10" spans="1:11" x14ac:dyDescent="0.25">
      <c r="A10" t="s">
        <v>94</v>
      </c>
      <c r="B10" t="s">
        <v>95</v>
      </c>
      <c r="C10" t="s">
        <v>96</v>
      </c>
      <c r="D10" t="s">
        <v>97</v>
      </c>
      <c r="E10" t="s">
        <v>98</v>
      </c>
      <c r="F10" s="2" t="s">
        <v>99</v>
      </c>
      <c r="G10" s="2" t="s">
        <v>101</v>
      </c>
      <c r="H10" s="3" t="s">
        <v>102</v>
      </c>
      <c r="I10" t="s">
        <v>48</v>
      </c>
      <c r="J10" t="s">
        <v>100</v>
      </c>
      <c r="K10" t="s">
        <v>31</v>
      </c>
    </row>
    <row r="11" spans="1:11" x14ac:dyDescent="0.25">
      <c r="A11" t="s">
        <v>103</v>
      </c>
      <c r="B11" t="s">
        <v>104</v>
      </c>
      <c r="C11" t="s">
        <v>105</v>
      </c>
      <c r="D11" t="s">
        <v>106</v>
      </c>
      <c r="E11" t="s">
        <v>107</v>
      </c>
      <c r="F11" s="2" t="s">
        <v>108</v>
      </c>
      <c r="G11" s="2" t="s">
        <v>110</v>
      </c>
      <c r="H11" s="3" t="s">
        <v>111</v>
      </c>
      <c r="I11" t="s">
        <v>48</v>
      </c>
      <c r="J11" t="s">
        <v>109</v>
      </c>
      <c r="K11" t="s">
        <v>31</v>
      </c>
    </row>
    <row r="12" spans="1:11" x14ac:dyDescent="0.25">
      <c r="A12" t="s">
        <v>112</v>
      </c>
      <c r="B12" t="s">
        <v>113</v>
      </c>
      <c r="C12" t="s">
        <v>114</v>
      </c>
      <c r="D12" t="s">
        <v>56</v>
      </c>
      <c r="E12" t="s">
        <v>57</v>
      </c>
      <c r="F12" s="2" t="s">
        <v>115</v>
      </c>
      <c r="G12" s="2" t="s">
        <v>117</v>
      </c>
      <c r="H12" s="3" t="s">
        <v>118</v>
      </c>
      <c r="I12" t="s">
        <v>59</v>
      </c>
      <c r="J12" t="s">
        <v>116</v>
      </c>
      <c r="K12" t="s">
        <v>31</v>
      </c>
    </row>
    <row r="13" spans="1:11" x14ac:dyDescent="0.25">
      <c r="A13" t="s">
        <v>119</v>
      </c>
      <c r="B13" t="s">
        <v>120</v>
      </c>
      <c r="C13" t="s">
        <v>121</v>
      </c>
      <c r="D13" t="s">
        <v>122</v>
      </c>
      <c r="E13" t="s">
        <v>107</v>
      </c>
      <c r="F13" s="2" t="s">
        <v>123</v>
      </c>
      <c r="G13" s="2" t="s">
        <v>125</v>
      </c>
      <c r="H13" s="3" t="s">
        <v>126</v>
      </c>
      <c r="I13" t="s">
        <v>38</v>
      </c>
      <c r="J13" t="s">
        <v>124</v>
      </c>
      <c r="K13" t="s">
        <v>31</v>
      </c>
    </row>
    <row r="14" spans="1:11" x14ac:dyDescent="0.25">
      <c r="A14" t="s">
        <v>127</v>
      </c>
      <c r="B14" t="s">
        <v>128</v>
      </c>
      <c r="C14" t="s">
        <v>129</v>
      </c>
      <c r="D14" t="s">
        <v>56</v>
      </c>
      <c r="E14" t="s">
        <v>57</v>
      </c>
      <c r="F14" s="2" t="s">
        <v>130</v>
      </c>
      <c r="G14" s="2" t="s">
        <v>132</v>
      </c>
      <c r="H14" s="3" t="s">
        <v>133</v>
      </c>
      <c r="I14" t="s">
        <v>38</v>
      </c>
      <c r="J14" t="s">
        <v>131</v>
      </c>
      <c r="K14" t="s">
        <v>31</v>
      </c>
    </row>
    <row r="15" spans="1:11" x14ac:dyDescent="0.25">
      <c r="A15" t="s">
        <v>134</v>
      </c>
      <c r="B15" t="s">
        <v>135</v>
      </c>
      <c r="C15" t="s">
        <v>136</v>
      </c>
      <c r="D15" t="s">
        <v>137</v>
      </c>
      <c r="E15" t="s">
        <v>46</v>
      </c>
      <c r="F15" s="2" t="s">
        <v>138</v>
      </c>
      <c r="G15" s="2" t="s">
        <v>140</v>
      </c>
      <c r="H15" s="3" t="s">
        <v>141</v>
      </c>
      <c r="I15" t="s">
        <v>27</v>
      </c>
      <c r="J15" t="s">
        <v>139</v>
      </c>
      <c r="K15" t="s">
        <v>31</v>
      </c>
    </row>
    <row r="16" spans="1:11" x14ac:dyDescent="0.25">
      <c r="A16" t="s">
        <v>142</v>
      </c>
      <c r="B16" t="s">
        <v>143</v>
      </c>
      <c r="C16" t="s">
        <v>144</v>
      </c>
      <c r="D16" t="s">
        <v>145</v>
      </c>
      <c r="E16" t="s">
        <v>46</v>
      </c>
      <c r="F16" s="2" t="s">
        <v>146</v>
      </c>
      <c r="G16" s="2" t="s">
        <v>148</v>
      </c>
      <c r="H16" s="3" t="s">
        <v>149</v>
      </c>
      <c r="I16" t="s">
        <v>59</v>
      </c>
      <c r="J16" t="s">
        <v>147</v>
      </c>
      <c r="K16" t="s">
        <v>31</v>
      </c>
    </row>
    <row r="17" spans="1:11" x14ac:dyDescent="0.25">
      <c r="A17" t="s">
        <v>150</v>
      </c>
      <c r="B17" t="s">
        <v>151</v>
      </c>
      <c r="C17" t="s">
        <v>152</v>
      </c>
      <c r="D17" t="s">
        <v>153</v>
      </c>
      <c r="E17" t="s">
        <v>46</v>
      </c>
      <c r="F17" s="2" t="s">
        <v>154</v>
      </c>
      <c r="G17" s="2" t="s">
        <v>157</v>
      </c>
      <c r="H17" s="3" t="s">
        <v>158</v>
      </c>
      <c r="I17" t="s">
        <v>155</v>
      </c>
      <c r="J17" t="s">
        <v>156</v>
      </c>
      <c r="K17" t="s">
        <v>31</v>
      </c>
    </row>
  </sheetData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7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D5" sqref="D5"/>
    </sheetView>
  </sheetViews>
  <sheetFormatPr defaultRowHeight="15" x14ac:dyDescent="0.25"/>
  <cols>
    <col min="2" max="2" width="24.28515625" bestFit="1" customWidth="1"/>
  </cols>
  <sheetData>
    <row r="1" spans="1:3" x14ac:dyDescent="0.25">
      <c r="A1" s="1" t="s">
        <v>5</v>
      </c>
      <c r="B1" s="1" t="s">
        <v>159</v>
      </c>
      <c r="C1" s="1" t="s">
        <v>7</v>
      </c>
    </row>
    <row r="2" spans="1:3" x14ac:dyDescent="0.25">
      <c r="A2" t="s">
        <v>160</v>
      </c>
      <c r="B2" t="s">
        <v>161</v>
      </c>
      <c r="C2" s="5">
        <v>188</v>
      </c>
    </row>
    <row r="3" spans="1:3" x14ac:dyDescent="0.25">
      <c r="A3" t="s">
        <v>162</v>
      </c>
      <c r="B3" t="s">
        <v>194</v>
      </c>
      <c r="C3" s="5">
        <v>158</v>
      </c>
    </row>
    <row r="4" spans="1:3" x14ac:dyDescent="0.25">
      <c r="A4" t="s">
        <v>163</v>
      </c>
      <c r="B4" t="s">
        <v>164</v>
      </c>
      <c r="C4" s="5">
        <v>99</v>
      </c>
    </row>
    <row r="5" spans="1:3" x14ac:dyDescent="0.25">
      <c r="A5" t="s">
        <v>165</v>
      </c>
      <c r="B5" t="s">
        <v>166</v>
      </c>
      <c r="C5" s="5">
        <v>265</v>
      </c>
    </row>
    <row r="6" spans="1:3" x14ac:dyDescent="0.25">
      <c r="A6" t="s">
        <v>167</v>
      </c>
      <c r="B6" t="s">
        <v>168</v>
      </c>
      <c r="C6" s="5">
        <v>459</v>
      </c>
    </row>
    <row r="7" spans="1:3" x14ac:dyDescent="0.25">
      <c r="A7" t="s">
        <v>169</v>
      </c>
      <c r="B7" t="s">
        <v>170</v>
      </c>
      <c r="C7" s="5">
        <v>129</v>
      </c>
    </row>
    <row r="8" spans="1:3" x14ac:dyDescent="0.25">
      <c r="A8" t="s">
        <v>171</v>
      </c>
      <c r="B8" t="s">
        <v>172</v>
      </c>
      <c r="C8" s="5">
        <v>129</v>
      </c>
    </row>
    <row r="9" spans="1:3" x14ac:dyDescent="0.25">
      <c r="A9" t="s">
        <v>173</v>
      </c>
      <c r="B9" t="s">
        <v>174</v>
      </c>
      <c r="C9" s="5">
        <v>99</v>
      </c>
    </row>
    <row r="10" spans="1:3" x14ac:dyDescent="0.25">
      <c r="A10" t="s">
        <v>175</v>
      </c>
      <c r="B10" t="s">
        <v>176</v>
      </c>
      <c r="C10" s="5">
        <v>99</v>
      </c>
    </row>
    <row r="11" spans="1:3" x14ac:dyDescent="0.25">
      <c r="A11" t="s">
        <v>177</v>
      </c>
      <c r="B11" t="s">
        <v>178</v>
      </c>
      <c r="C11" s="5">
        <v>357</v>
      </c>
    </row>
    <row r="12" spans="1:3" x14ac:dyDescent="0.25">
      <c r="A12" t="s">
        <v>179</v>
      </c>
      <c r="B12" t="s">
        <v>180</v>
      </c>
      <c r="C12" s="5">
        <v>354</v>
      </c>
    </row>
    <row r="13" spans="1:3" x14ac:dyDescent="0.25">
      <c r="A13" t="s">
        <v>181</v>
      </c>
      <c r="B13" t="s">
        <v>182</v>
      </c>
      <c r="C13" s="5">
        <v>569</v>
      </c>
    </row>
    <row r="14" spans="1:3" x14ac:dyDescent="0.25">
      <c r="A14" t="s">
        <v>183</v>
      </c>
      <c r="B14" t="s">
        <v>184</v>
      </c>
      <c r="C14" s="5">
        <v>798</v>
      </c>
    </row>
    <row r="15" spans="1:3" x14ac:dyDescent="0.25">
      <c r="A15" t="s">
        <v>185</v>
      </c>
      <c r="B15" t="s">
        <v>186</v>
      </c>
      <c r="C15" s="5">
        <v>99</v>
      </c>
    </row>
    <row r="16" spans="1:3" x14ac:dyDescent="0.25">
      <c r="A16" t="s">
        <v>187</v>
      </c>
      <c r="B16" t="s">
        <v>188</v>
      </c>
      <c r="C16" s="5">
        <v>70</v>
      </c>
    </row>
    <row r="17" spans="1:3" x14ac:dyDescent="0.25">
      <c r="A17" t="s">
        <v>189</v>
      </c>
      <c r="B17" t="s">
        <v>190</v>
      </c>
      <c r="C17" s="5">
        <v>99</v>
      </c>
    </row>
    <row r="18" spans="1:3" x14ac:dyDescent="0.25">
      <c r="A18" s="4" t="s">
        <v>191</v>
      </c>
      <c r="B18" s="4" t="s">
        <v>192</v>
      </c>
      <c r="C18" s="5">
        <v>21</v>
      </c>
    </row>
    <row r="19" spans="1:3" x14ac:dyDescent="0.25">
      <c r="A1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1"/>
  <sheetViews>
    <sheetView tabSelected="1" workbookViewId="0">
      <selection activeCell="C3" sqref="C3"/>
    </sheetView>
  </sheetViews>
  <sheetFormatPr defaultRowHeight="15" x14ac:dyDescent="0.25"/>
  <cols>
    <col min="1" max="1" width="6.140625" customWidth="1"/>
    <col min="2" max="2" width="5.5703125" customWidth="1"/>
    <col min="3" max="3" width="12" customWidth="1"/>
    <col min="4" max="4" width="16" customWidth="1"/>
    <col min="6" max="6" width="28.85546875" customWidth="1"/>
    <col min="7" max="7" width="13.5703125" customWidth="1"/>
    <col min="8" max="8" width="11" bestFit="1" customWidth="1"/>
    <col min="9" max="9" width="9.140625" customWidth="1"/>
    <col min="26" max="27" width="9.140625" style="6"/>
  </cols>
  <sheetData>
    <row r="1" spans="1:25" ht="11.2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thickBot="1" x14ac:dyDescent="0.3">
      <c r="A2" s="6"/>
      <c r="B2" s="23"/>
      <c r="C2" s="28"/>
      <c r="D2" s="13"/>
      <c r="E2" s="13"/>
      <c r="F2" s="13"/>
      <c r="G2" s="13"/>
      <c r="H2" s="13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5">
      <c r="A3" s="6"/>
      <c r="B3" s="16"/>
      <c r="C3" s="21" t="s">
        <v>0</v>
      </c>
      <c r="D3" s="7"/>
      <c r="E3" s="7"/>
      <c r="F3" s="24" t="s">
        <v>3</v>
      </c>
      <c r="G3" s="25">
        <f ca="1">TODAY()</f>
        <v>44816</v>
      </c>
      <c r="H3" s="7"/>
      <c r="I3" s="1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5">
      <c r="A4" s="6"/>
      <c r="B4" s="16"/>
      <c r="C4" s="22" t="s">
        <v>1</v>
      </c>
      <c r="D4" s="7"/>
      <c r="E4" s="7"/>
      <c r="F4" s="7"/>
      <c r="G4" s="7"/>
      <c r="H4" s="7"/>
      <c r="I4" s="1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6"/>
      <c r="B5" s="16"/>
      <c r="C5" s="22" t="s">
        <v>196</v>
      </c>
      <c r="D5" s="7"/>
      <c r="E5" s="7"/>
      <c r="F5" s="7"/>
      <c r="G5" s="7"/>
      <c r="H5" s="7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5">
      <c r="A6" s="6"/>
      <c r="B6" s="16"/>
      <c r="C6" s="22" t="s">
        <v>2</v>
      </c>
      <c r="D6" s="7"/>
      <c r="E6" s="7"/>
      <c r="F6" s="17" t="s">
        <v>10</v>
      </c>
      <c r="G6" s="7"/>
      <c r="H6" s="7"/>
      <c r="I6" s="1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6"/>
      <c r="B7" s="16"/>
      <c r="C7" s="7"/>
      <c r="D7" s="7"/>
      <c r="E7" s="26"/>
      <c r="F7" s="27" t="str">
        <f>IF($E$7="","",VLOOKUP($E$7,Clienti!$A$1:$K$17,2))</f>
        <v/>
      </c>
      <c r="G7" s="7"/>
      <c r="H7" s="7"/>
      <c r="I7" s="1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6"/>
      <c r="B8" s="16"/>
      <c r="C8" s="7"/>
      <c r="D8" s="7"/>
      <c r="E8" s="7"/>
      <c r="F8" s="27" t="str">
        <f>IF($E$7="","",VLOOKUP($E$7,Clienti!$A$1:$K$17,3))</f>
        <v/>
      </c>
      <c r="G8" s="7"/>
      <c r="H8" s="7"/>
      <c r="I8" s="1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6"/>
      <c r="B9" s="16"/>
      <c r="C9" s="7"/>
      <c r="D9" s="7"/>
      <c r="E9" s="7"/>
      <c r="F9" s="27" t="str">
        <f>IF($E$7="","",VLOOKUP($E$7,Clienti!$A$1:$K$17,4))</f>
        <v/>
      </c>
      <c r="G9" s="7"/>
      <c r="H9" s="7"/>
      <c r="I9" s="1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6"/>
      <c r="B10" s="16"/>
      <c r="C10" s="7"/>
      <c r="D10" s="7"/>
      <c r="E10" s="7"/>
      <c r="F10" s="27" t="str">
        <f>IF($E$7="","",VLOOKUP($E$7,Clienti!$A$1:$K$17,5))</f>
        <v/>
      </c>
      <c r="G10" s="7"/>
      <c r="H10" s="7"/>
      <c r="I10" s="1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6"/>
      <c r="B11" s="16"/>
      <c r="C11" s="7"/>
      <c r="D11" s="7"/>
      <c r="E11" s="7"/>
      <c r="F11" s="27" t="str">
        <f>IF($E$7="","",VLOOKUP($E$7,Clienti!$A$1:$K$17,6))</f>
        <v/>
      </c>
      <c r="G11" s="7"/>
      <c r="H11" s="7"/>
      <c r="I11" s="1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6"/>
      <c r="B12" s="16"/>
      <c r="C12" s="7"/>
      <c r="D12" s="7"/>
      <c r="E12" s="7"/>
      <c r="F12" s="27" t="str">
        <f>IF($E$7="","",VLOOKUP($E$7,Clienti!$A$1:$K$17,7))</f>
        <v/>
      </c>
      <c r="G12" s="7"/>
      <c r="H12" s="7"/>
      <c r="I12" s="1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6"/>
      <c r="B13" s="16"/>
      <c r="C13" s="7"/>
      <c r="D13" s="7"/>
      <c r="E13" s="7"/>
      <c r="F13" s="27" t="str">
        <f>IF($E$7="","",VLOOKUP($E$7,Clienti!$A$1:$K$17,8))</f>
        <v/>
      </c>
      <c r="G13" s="7"/>
      <c r="H13" s="7"/>
      <c r="I13" s="1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6"/>
      <c r="B14" s="16"/>
      <c r="C14" s="17" t="s">
        <v>195</v>
      </c>
      <c r="D14" s="7"/>
      <c r="E14" s="7"/>
      <c r="F14" s="7"/>
      <c r="G14" s="7"/>
      <c r="H14" s="7"/>
      <c r="I14" s="1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6"/>
      <c r="B15" s="16"/>
      <c r="C15" s="7"/>
      <c r="D15" s="7"/>
      <c r="E15" s="7"/>
      <c r="F15" s="7"/>
      <c r="G15" s="7"/>
      <c r="H15" s="7"/>
      <c r="I15" s="1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6"/>
      <c r="B16" s="16"/>
      <c r="C16" s="7"/>
      <c r="D16" s="7"/>
      <c r="E16" s="7"/>
      <c r="F16" s="7"/>
      <c r="G16" s="7"/>
      <c r="H16" s="7"/>
      <c r="I16" s="1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5">
      <c r="A17" s="6"/>
      <c r="B17" s="16"/>
      <c r="C17" s="17" t="s">
        <v>4</v>
      </c>
      <c r="D17" s="17"/>
      <c r="E17" s="17"/>
      <c r="F17" s="17" t="s">
        <v>193</v>
      </c>
      <c r="G17" s="7"/>
      <c r="H17" s="7"/>
      <c r="I17" s="1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5">
      <c r="A18" s="6"/>
      <c r="B18" s="16"/>
      <c r="C18" s="27" t="str">
        <f>IF($E$7="","",VLOOKUP($E$7,Clienti!$A$1:$K$17,9))</f>
        <v/>
      </c>
      <c r="D18" s="27" t="str">
        <f>IF($E$7="","",VLOOKUP($E$7,Clienti!$A$1:$K$17,10))</f>
        <v/>
      </c>
      <c r="E18" s="27"/>
      <c r="F18" s="27" t="str">
        <f>IF($E$7="","",VLOOKUP($E$7,Clienti!$A$1:$K$17,11))</f>
        <v/>
      </c>
      <c r="G18" s="7"/>
      <c r="H18" s="7"/>
      <c r="I18" s="1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6"/>
      <c r="B19" s="16"/>
      <c r="C19" s="7"/>
      <c r="D19" s="7"/>
      <c r="E19" s="7"/>
      <c r="F19" s="7"/>
      <c r="G19" s="7"/>
      <c r="H19" s="7"/>
      <c r="I19" s="1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6"/>
      <c r="B20" s="16"/>
      <c r="C20" s="32" t="s">
        <v>5</v>
      </c>
      <c r="D20" s="29" t="s">
        <v>6</v>
      </c>
      <c r="E20" s="8"/>
      <c r="F20" s="29" t="s">
        <v>7</v>
      </c>
      <c r="G20" s="29" t="s">
        <v>8</v>
      </c>
      <c r="H20" s="35" t="s">
        <v>9</v>
      </c>
      <c r="I20" s="1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 s="6"/>
      <c r="B21" s="16"/>
      <c r="C21" s="33"/>
      <c r="D21" s="7" t="str">
        <f>IF(C21="","",VLOOKUP(C21,Listino!$A$1:$C$18,2))</f>
        <v/>
      </c>
      <c r="E21" s="7"/>
      <c r="F21" s="30" t="str">
        <f>IF(C21="","",VLOOKUP(C21,Listino!$A$1:$C$18,3))</f>
        <v/>
      </c>
      <c r="G21" s="30"/>
      <c r="H21" s="9" t="str">
        <f>IF(C21="","",F21*G21)</f>
        <v/>
      </c>
      <c r="I21" s="1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6"/>
      <c r="B22" s="16"/>
      <c r="C22" s="33"/>
      <c r="D22" s="7" t="str">
        <f>IF(C22="","",VLOOKUP(C22,Listino!$A$1:$C$18,2))</f>
        <v/>
      </c>
      <c r="E22" s="7"/>
      <c r="F22" s="30" t="str">
        <f>IF(C22="","",VLOOKUP(C22,Listino!$A$1:$C$18,3))</f>
        <v/>
      </c>
      <c r="G22" s="30"/>
      <c r="H22" s="9" t="str">
        <f t="shared" ref="H22:H30" si="0">IF(C22="","",F22*G22)</f>
        <v/>
      </c>
      <c r="I22" s="1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6"/>
      <c r="B23" s="16"/>
      <c r="C23" s="33"/>
      <c r="D23" s="7" t="str">
        <f>IF(C23="","",VLOOKUP(C23,Listino!$A$1:$C$18,2))</f>
        <v/>
      </c>
      <c r="E23" s="7"/>
      <c r="F23" s="30" t="str">
        <f>IF(C23="","",VLOOKUP(C23,Listino!$A$1:$C$18,3))</f>
        <v/>
      </c>
      <c r="G23" s="30"/>
      <c r="H23" s="9" t="str">
        <f t="shared" si="0"/>
        <v/>
      </c>
      <c r="I23" s="1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6"/>
      <c r="B24" s="16"/>
      <c r="C24" s="33"/>
      <c r="D24" s="7" t="str">
        <f>IF(C24="","",VLOOKUP(C24,Listino!$A$1:$C$18,2))</f>
        <v/>
      </c>
      <c r="E24" s="7"/>
      <c r="F24" s="30" t="str">
        <f>IF(C24="","",VLOOKUP(C24,Listino!$A$1:$C$18,3))</f>
        <v/>
      </c>
      <c r="G24" s="30"/>
      <c r="H24" s="9" t="str">
        <f t="shared" si="0"/>
        <v/>
      </c>
      <c r="I24" s="1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6"/>
      <c r="B25" s="16"/>
      <c r="C25" s="33"/>
      <c r="D25" s="7" t="str">
        <f>IF(C25="","",VLOOKUP(C25,Listino!$A$1:$C$18,2))</f>
        <v/>
      </c>
      <c r="E25" s="7"/>
      <c r="F25" s="30" t="str">
        <f>IF(C25="","",VLOOKUP(C25,Listino!$A$1:$C$18,3))</f>
        <v/>
      </c>
      <c r="G25" s="30"/>
      <c r="H25" s="9" t="str">
        <f t="shared" si="0"/>
        <v/>
      </c>
      <c r="I25" s="1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6"/>
      <c r="B26" s="16"/>
      <c r="C26" s="33"/>
      <c r="D26" s="7" t="str">
        <f>IF(C26="","",VLOOKUP(C26,Listino!$A$1:$C$18,2))</f>
        <v/>
      </c>
      <c r="E26" s="7"/>
      <c r="F26" s="30" t="str">
        <f>IF(C26="","",VLOOKUP(C26,Listino!$A$1:$C$18,3))</f>
        <v/>
      </c>
      <c r="G26" s="30"/>
      <c r="H26" s="9" t="str">
        <f t="shared" si="0"/>
        <v/>
      </c>
      <c r="I26" s="1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5">
      <c r="A27" s="6"/>
      <c r="B27" s="16"/>
      <c r="C27" s="33"/>
      <c r="D27" s="7" t="str">
        <f>IF(C27="","",VLOOKUP(C27,Listino!$A$1:$C$18,2))</f>
        <v/>
      </c>
      <c r="E27" s="7"/>
      <c r="F27" s="30" t="str">
        <f>IF(C27="","",VLOOKUP(C27,Listino!$A$1:$C$18,3))</f>
        <v/>
      </c>
      <c r="G27" s="30"/>
      <c r="H27" s="9" t="str">
        <f t="shared" si="0"/>
        <v/>
      </c>
      <c r="I27" s="1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6"/>
      <c r="B28" s="16"/>
      <c r="C28" s="33"/>
      <c r="D28" s="7" t="str">
        <f>IF(C28="","",VLOOKUP(C28,Listino!$A$1:$C$18,2))</f>
        <v/>
      </c>
      <c r="E28" s="7"/>
      <c r="F28" s="30" t="str">
        <f>IF(C28="","",VLOOKUP(C28,Listino!$A$1:$C$18,3))</f>
        <v/>
      </c>
      <c r="G28" s="30"/>
      <c r="H28" s="9" t="str">
        <f t="shared" si="0"/>
        <v/>
      </c>
      <c r="I28" s="1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6"/>
      <c r="B29" s="16"/>
      <c r="C29" s="33"/>
      <c r="D29" s="7" t="str">
        <f>IF(C29="","",VLOOKUP(C29,Listino!$A$1:$C$18,2))</f>
        <v/>
      </c>
      <c r="E29" s="7"/>
      <c r="F29" s="30" t="str">
        <f>IF(C29="","",VLOOKUP(C29,Listino!$A$1:$C$18,3))</f>
        <v/>
      </c>
      <c r="G29" s="30"/>
      <c r="H29" s="9" t="str">
        <f t="shared" si="0"/>
        <v/>
      </c>
      <c r="I29" s="1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6"/>
      <c r="B30" s="16"/>
      <c r="C30" s="34"/>
      <c r="D30" s="10" t="str">
        <f>IF(C30="","",VLOOKUP(C30,Listino!$A$1:$C$18,2))</f>
        <v/>
      </c>
      <c r="E30" s="10"/>
      <c r="F30" s="31" t="str">
        <f>IF(C30="","",VLOOKUP(C30,Listino!$A$1:$C$18,3))</f>
        <v/>
      </c>
      <c r="G30" s="31"/>
      <c r="H30" s="11" t="str">
        <f t="shared" si="0"/>
        <v/>
      </c>
      <c r="I30" s="1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6"/>
      <c r="B31" s="16"/>
      <c r="C31" s="7"/>
      <c r="D31" s="7"/>
      <c r="E31" s="7"/>
      <c r="F31" s="7"/>
      <c r="G31" s="12" t="s">
        <v>9</v>
      </c>
      <c r="H31" s="11" t="str">
        <f>IF(C21="","",SUM(H21:H30))</f>
        <v/>
      </c>
      <c r="I31" s="1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6"/>
      <c r="B32" s="16"/>
      <c r="C32" s="7"/>
      <c r="D32" s="7"/>
      <c r="E32" s="7"/>
      <c r="F32" s="7"/>
      <c r="G32" s="7"/>
      <c r="H32" s="7"/>
      <c r="I32" s="1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6"/>
      <c r="B33" s="16"/>
      <c r="C33" s="7"/>
      <c r="D33" s="7"/>
      <c r="E33" s="7"/>
      <c r="F33" s="7"/>
      <c r="G33" s="7"/>
      <c r="H33" s="7"/>
      <c r="I33" s="1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6"/>
      <c r="B34" s="16"/>
      <c r="C34" s="7"/>
      <c r="D34" s="7"/>
      <c r="E34" s="7"/>
      <c r="F34" s="7"/>
      <c r="G34" s="7"/>
      <c r="H34" s="7"/>
      <c r="I34" s="1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6"/>
      <c r="B35" s="16"/>
      <c r="C35" s="7"/>
      <c r="D35" s="7"/>
      <c r="E35" s="7"/>
      <c r="F35" s="7"/>
      <c r="G35" s="7"/>
      <c r="H35" s="7"/>
      <c r="I35" s="1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6"/>
      <c r="B36" s="16"/>
      <c r="C36" s="7"/>
      <c r="D36" s="7"/>
      <c r="E36" s="7"/>
      <c r="F36" s="7"/>
      <c r="G36" s="7"/>
      <c r="H36" s="7"/>
      <c r="I36" s="1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6"/>
      <c r="B37" s="16"/>
      <c r="C37" s="7"/>
      <c r="D37" s="7"/>
      <c r="E37" s="7"/>
      <c r="F37" s="7"/>
      <c r="G37" s="7"/>
      <c r="H37" s="7"/>
      <c r="I37" s="1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thickBot="1" x14ac:dyDescent="0.3">
      <c r="A38" s="6"/>
      <c r="B38" s="18"/>
      <c r="C38" s="19"/>
      <c r="D38" s="19"/>
      <c r="E38" s="19"/>
      <c r="F38" s="19"/>
      <c r="G38" s="19"/>
      <c r="H38" s="19"/>
      <c r="I38" s="2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C43" s="7"/>
      <c r="D43" s="7"/>
      <c r="E43" s="7"/>
      <c r="F43" s="7"/>
      <c r="G43" s="7"/>
      <c r="H43" s="7"/>
      <c r="I43" s="7"/>
    </row>
    <row r="44" spans="1:25" x14ac:dyDescent="0.25">
      <c r="C44" s="7"/>
      <c r="D44" s="7"/>
      <c r="E44" s="7"/>
      <c r="F44" s="7"/>
      <c r="G44" s="7"/>
      <c r="H44" s="7"/>
      <c r="I44" s="7"/>
    </row>
    <row r="45" spans="1:25" x14ac:dyDescent="0.25">
      <c r="C45" s="7"/>
      <c r="D45" s="7"/>
      <c r="E45" s="7"/>
      <c r="F45" s="7"/>
      <c r="G45" s="7"/>
      <c r="H45" s="7"/>
      <c r="I45" s="7"/>
    </row>
    <row r="46" spans="1:25" x14ac:dyDescent="0.25">
      <c r="C46" s="7"/>
      <c r="D46" s="7"/>
      <c r="E46" s="7"/>
      <c r="F46" s="7"/>
      <c r="G46" s="7"/>
      <c r="H46" s="7"/>
      <c r="I46" s="7"/>
    </row>
    <row r="47" spans="1:25" x14ac:dyDescent="0.25">
      <c r="C47" s="7"/>
      <c r="D47" s="7"/>
      <c r="E47" s="7"/>
      <c r="F47" s="7"/>
      <c r="G47" s="7"/>
      <c r="H47" s="7"/>
      <c r="I47" s="7"/>
    </row>
    <row r="48" spans="1:25" x14ac:dyDescent="0.25">
      <c r="C48" s="7"/>
      <c r="D48" s="7"/>
      <c r="E48" s="7"/>
      <c r="F48" s="7"/>
      <c r="G48" s="7"/>
      <c r="H48" s="7"/>
      <c r="I48" s="7"/>
    </row>
    <row r="49" spans="3:9" x14ac:dyDescent="0.25">
      <c r="C49" s="7"/>
      <c r="D49" s="7"/>
      <c r="E49" s="7"/>
      <c r="F49" s="7"/>
      <c r="G49" s="7"/>
      <c r="H49" s="7"/>
      <c r="I49" s="7"/>
    </row>
    <row r="50" spans="3:9" x14ac:dyDescent="0.25">
      <c r="C50" s="7"/>
      <c r="D50" s="7"/>
      <c r="E50" s="7"/>
      <c r="F50" s="7"/>
      <c r="G50" s="7"/>
      <c r="H50" s="7"/>
      <c r="I50" s="7"/>
    </row>
    <row r="51" spans="3:9" x14ac:dyDescent="0.25">
      <c r="C51" s="7"/>
      <c r="D51" s="7"/>
      <c r="E51" s="7"/>
      <c r="F51" s="7"/>
      <c r="G51" s="7"/>
      <c r="H51" s="7"/>
      <c r="I51" s="7"/>
    </row>
    <row r="52" spans="3:9" x14ac:dyDescent="0.25">
      <c r="C52" s="7"/>
      <c r="D52" s="7"/>
      <c r="E52" s="7"/>
      <c r="F52" s="7"/>
      <c r="G52" s="7"/>
      <c r="H52" s="7"/>
      <c r="I52" s="7"/>
    </row>
    <row r="53" spans="3:9" x14ac:dyDescent="0.25">
      <c r="C53" s="7"/>
      <c r="D53" s="7"/>
      <c r="E53" s="7"/>
      <c r="F53" s="7"/>
      <c r="G53" s="7"/>
      <c r="H53" s="7"/>
      <c r="I53" s="7"/>
    </row>
    <row r="54" spans="3:9" x14ac:dyDescent="0.25">
      <c r="C54" s="7"/>
      <c r="D54" s="7"/>
      <c r="E54" s="7"/>
      <c r="F54" s="7"/>
      <c r="G54" s="7"/>
      <c r="H54" s="7"/>
      <c r="I54" s="7"/>
    </row>
    <row r="55" spans="3:9" x14ac:dyDescent="0.25">
      <c r="C55" s="7"/>
      <c r="D55" s="7"/>
      <c r="E55" s="7"/>
      <c r="F55" s="7"/>
      <c r="G55" s="7"/>
      <c r="H55" s="7"/>
      <c r="I55" s="7"/>
    </row>
    <row r="56" spans="3:9" x14ac:dyDescent="0.25">
      <c r="C56" s="7"/>
      <c r="D56" s="7"/>
      <c r="E56" s="7"/>
      <c r="F56" s="7"/>
      <c r="G56" s="7"/>
      <c r="H56" s="7"/>
      <c r="I56" s="7"/>
    </row>
    <row r="57" spans="3:9" x14ac:dyDescent="0.25">
      <c r="C57" s="7"/>
      <c r="D57" s="7"/>
      <c r="E57" s="7"/>
      <c r="F57" s="7"/>
      <c r="G57" s="7"/>
      <c r="H57" s="7"/>
      <c r="I57" s="7"/>
    </row>
    <row r="58" spans="3:9" x14ac:dyDescent="0.25">
      <c r="C58" s="7"/>
      <c r="D58" s="7"/>
      <c r="E58" s="7"/>
      <c r="F58" s="7"/>
      <c r="G58" s="7"/>
      <c r="H58" s="7"/>
      <c r="I58" s="7"/>
    </row>
    <row r="59" spans="3:9" x14ac:dyDescent="0.25">
      <c r="C59" s="7"/>
      <c r="D59" s="7"/>
      <c r="E59" s="7"/>
      <c r="F59" s="7"/>
      <c r="G59" s="7"/>
      <c r="H59" s="7"/>
      <c r="I59" s="7"/>
    </row>
    <row r="60" spans="3:9" x14ac:dyDescent="0.25">
      <c r="C60" s="7"/>
      <c r="D60" s="7"/>
      <c r="E60" s="7"/>
      <c r="F60" s="7"/>
      <c r="G60" s="7"/>
      <c r="H60" s="7"/>
      <c r="I60" s="7"/>
    </row>
    <row r="61" spans="3:9" x14ac:dyDescent="0.25">
      <c r="C61" s="7"/>
      <c r="D61" s="7"/>
      <c r="E61" s="7"/>
      <c r="F61" s="7"/>
      <c r="G61" s="7"/>
      <c r="H61" s="7"/>
      <c r="I61" s="7"/>
    </row>
    <row r="62" spans="3:9" x14ac:dyDescent="0.25">
      <c r="C62" s="7"/>
      <c r="D62" s="7"/>
      <c r="E62" s="7"/>
      <c r="F62" s="7"/>
      <c r="G62" s="7"/>
      <c r="H62" s="7"/>
      <c r="I62" s="7"/>
    </row>
    <row r="63" spans="3:9" x14ac:dyDescent="0.25">
      <c r="C63" s="7"/>
      <c r="D63" s="7"/>
      <c r="E63" s="7"/>
      <c r="F63" s="7"/>
      <c r="G63" s="7"/>
      <c r="H63" s="7"/>
      <c r="I63" s="7"/>
    </row>
    <row r="64" spans="3:9" x14ac:dyDescent="0.25">
      <c r="C64" s="7"/>
      <c r="D64" s="7"/>
      <c r="E64" s="7"/>
      <c r="F64" s="7"/>
      <c r="G64" s="7"/>
      <c r="H64" s="7"/>
      <c r="I64" s="7"/>
    </row>
    <row r="65" spans="3:9" x14ac:dyDescent="0.25">
      <c r="C65" s="7"/>
      <c r="D65" s="7"/>
      <c r="E65" s="7"/>
      <c r="F65" s="7"/>
      <c r="G65" s="7"/>
      <c r="H65" s="7"/>
      <c r="I65" s="7"/>
    </row>
    <row r="66" spans="3:9" x14ac:dyDescent="0.25">
      <c r="C66" s="7"/>
      <c r="D66" s="7"/>
      <c r="E66" s="7"/>
      <c r="F66" s="7"/>
      <c r="G66" s="7"/>
      <c r="H66" s="7"/>
      <c r="I66" s="7"/>
    </row>
    <row r="67" spans="3:9" x14ac:dyDescent="0.25">
      <c r="C67" s="7"/>
      <c r="D67" s="7"/>
      <c r="E67" s="7"/>
      <c r="F67" s="7"/>
      <c r="G67" s="7"/>
      <c r="H67" s="7"/>
      <c r="I67" s="7"/>
    </row>
    <row r="68" spans="3:9" x14ac:dyDescent="0.25">
      <c r="C68" s="7"/>
      <c r="D68" s="7"/>
      <c r="E68" s="7"/>
      <c r="F68" s="7"/>
      <c r="G68" s="7"/>
      <c r="H68" s="7"/>
      <c r="I68" s="7"/>
    </row>
    <row r="69" spans="3:9" x14ac:dyDescent="0.25">
      <c r="C69" s="7"/>
      <c r="D69" s="7"/>
      <c r="E69" s="7"/>
      <c r="F69" s="7"/>
      <c r="G69" s="7"/>
      <c r="H69" s="7"/>
      <c r="I69" s="7"/>
    </row>
    <row r="70" spans="3:9" x14ac:dyDescent="0.25">
      <c r="C70" s="7"/>
      <c r="D70" s="7"/>
      <c r="E70" s="7"/>
      <c r="F70" s="7"/>
      <c r="G70" s="7"/>
      <c r="H70" s="7"/>
      <c r="I70" s="7"/>
    </row>
    <row r="71" spans="3:9" x14ac:dyDescent="0.25">
      <c r="C71" s="7"/>
      <c r="D71" s="7"/>
      <c r="E71" s="7"/>
      <c r="F71" s="7"/>
      <c r="G71" s="7"/>
      <c r="H71" s="7"/>
      <c r="I71" s="7"/>
    </row>
    <row r="72" spans="3:9" x14ac:dyDescent="0.25">
      <c r="C72" s="7"/>
      <c r="D72" s="7"/>
      <c r="E72" s="7"/>
      <c r="F72" s="7"/>
      <c r="G72" s="7"/>
      <c r="H72" s="7"/>
      <c r="I72" s="7"/>
    </row>
    <row r="73" spans="3:9" x14ac:dyDescent="0.25">
      <c r="C73" s="7"/>
      <c r="D73" s="7"/>
      <c r="E73" s="7"/>
      <c r="F73" s="7"/>
      <c r="G73" s="7"/>
      <c r="H73" s="7"/>
      <c r="I73" s="7"/>
    </row>
    <row r="74" spans="3:9" x14ac:dyDescent="0.25">
      <c r="C74" s="7"/>
      <c r="D74" s="7"/>
      <c r="E74" s="7"/>
      <c r="F74" s="7"/>
      <c r="G74" s="7"/>
      <c r="H74" s="7"/>
      <c r="I74" s="7"/>
    </row>
    <row r="75" spans="3:9" x14ac:dyDescent="0.25">
      <c r="C75" s="7"/>
      <c r="D75" s="7"/>
      <c r="E75" s="7"/>
      <c r="F75" s="7"/>
      <c r="G75" s="7"/>
      <c r="H75" s="7"/>
      <c r="I75" s="7"/>
    </row>
    <row r="76" spans="3:9" x14ac:dyDescent="0.25">
      <c r="C76" s="7"/>
      <c r="D76" s="7"/>
      <c r="E76" s="7"/>
      <c r="F76" s="7"/>
      <c r="G76" s="7"/>
      <c r="H76" s="7"/>
      <c r="I76" s="7"/>
    </row>
    <row r="77" spans="3:9" x14ac:dyDescent="0.25">
      <c r="C77" s="7"/>
      <c r="D77" s="7"/>
      <c r="E77" s="7"/>
      <c r="F77" s="7"/>
      <c r="G77" s="7"/>
      <c r="H77" s="7"/>
      <c r="I77" s="7"/>
    </row>
    <row r="78" spans="3:9" x14ac:dyDescent="0.25">
      <c r="C78" s="7"/>
      <c r="D78" s="7"/>
      <c r="E78" s="7"/>
      <c r="F78" s="7"/>
      <c r="G78" s="7"/>
      <c r="H78" s="7"/>
      <c r="I78" s="7"/>
    </row>
    <row r="79" spans="3:9" x14ac:dyDescent="0.25">
      <c r="C79" s="7"/>
      <c r="D79" s="7"/>
      <c r="E79" s="7"/>
      <c r="F79" s="7"/>
      <c r="G79" s="7"/>
      <c r="H79" s="7"/>
      <c r="I79" s="7"/>
    </row>
    <row r="80" spans="3:9" x14ac:dyDescent="0.25">
      <c r="C80" s="7"/>
      <c r="D80" s="7"/>
      <c r="E80" s="7"/>
      <c r="F80" s="7"/>
      <c r="G80" s="7"/>
      <c r="H80" s="7"/>
      <c r="I80" s="7"/>
    </row>
    <row r="81" spans="3:9" x14ac:dyDescent="0.25">
      <c r="C81" s="7"/>
      <c r="D81" s="7"/>
      <c r="E81" s="7"/>
      <c r="F81" s="7"/>
      <c r="G81" s="7"/>
      <c r="H81" s="7"/>
      <c r="I81" s="7"/>
    </row>
  </sheetData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8B6980-F187-4448-B3E5-61C2C2285527}">
          <x14:formula1>
            <xm:f>Clienti!$A$2:$A$18</xm:f>
          </x14:formula1>
          <xm:sqref>E7</xm:sqref>
        </x14:dataValidation>
        <x14:dataValidation type="list" allowBlank="1" showInputMessage="1" showErrorMessage="1" xr:uid="{AE0203E7-9766-4F20-A9D9-175A0DA3B918}">
          <x14:formula1>
            <xm:f>Listino!$A$2:$A$19</xm:f>
          </x14:formula1>
          <xm:sqref>C21:C30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Clienti</vt:lpstr>
      <vt:lpstr>Listino</vt:lpstr>
      <vt:lpstr>Preventivo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cp:lastPrinted>2021-03-14T16:18:39Z</cp:lastPrinted>
  <dcterms:created xsi:type="dcterms:W3CDTF">2020-09-25T05:47:09Z</dcterms:created>
  <dcterms:modified xsi:type="dcterms:W3CDTF">2022-09-12T16:40:00Z</dcterms:modified>
</cp:coreProperties>
</file>